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Д.5_Кошторис_Паркінг" sheetId="1" r:id="rId1"/>
  </sheets>
  <externalReferences>
    <externalReference r:id="rId2"/>
  </externalReferences>
  <definedNames>
    <definedName name="_xlnm.Print_Area" localSheetId="0">Д.5_Кошторис_Паркінг!$A$1:$D$31</definedName>
  </definedNames>
  <calcPr calcId="144525"/>
</workbook>
</file>

<file path=xl/calcChain.xml><?xml version="1.0" encoding="utf-8"?>
<calcChain xmlns="http://schemas.openxmlformats.org/spreadsheetml/2006/main">
  <c r="D29" i="1" l="1"/>
  <c r="C29" i="1"/>
  <c r="C26" i="1"/>
  <c r="D26" i="1" s="1"/>
  <c r="D25" i="1"/>
  <c r="C25" i="1"/>
  <c r="B25" i="1"/>
  <c r="C24" i="1"/>
  <c r="B24" i="1"/>
  <c r="D23" i="1"/>
  <c r="C23" i="1"/>
  <c r="B23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C11" i="1"/>
  <c r="D10" i="1"/>
  <c r="C10" i="1"/>
  <c r="D9" i="1"/>
  <c r="D27" i="1" s="1"/>
  <c r="C9" i="1"/>
  <c r="C27" i="1" s="1"/>
  <c r="C30" i="1" l="1"/>
  <c r="C31" i="1" s="1"/>
  <c r="E33" i="1" s="1"/>
  <c r="C28" i="1"/>
  <c r="E32" i="1" s="1"/>
  <c r="D30" i="1"/>
  <c r="D31" i="1" s="1"/>
  <c r="F33" i="1" s="1"/>
  <c r="D28" i="1"/>
  <c r="F32" i="1" s="1"/>
</calcChain>
</file>

<file path=xl/sharedStrings.xml><?xml version="1.0" encoding="utf-8"?>
<sst xmlns="http://schemas.openxmlformats.org/spreadsheetml/2006/main" count="63" uniqueCount="62">
  <si>
    <t>КОШТОРИС</t>
  </si>
  <si>
    <t>витрат на паркінгу</t>
  </si>
  <si>
    <t>офісно-житлового комплексу , що розташований за адресою вул Саксаганського, 70А/вул. Паньківській,14</t>
  </si>
  <si>
    <t>(адреса будинку)</t>
  </si>
  <si>
    <t>Поряд-ковий номер</t>
  </si>
  <si>
    <t>Складова витрат на утримання будинку та прибудинкової території та поточний ремонт спільного майна будинку (далі - витрати)</t>
  </si>
  <si>
    <t>Річна сума складової  витрат (гривень)</t>
  </si>
  <si>
    <t>Місячна сума витрат у розрахунку на паркомісце</t>
  </si>
  <si>
    <t>1.</t>
  </si>
  <si>
    <t>Обов’язковий перелік робіт (послуг):</t>
  </si>
  <si>
    <t>1.1</t>
  </si>
  <si>
    <t>Технічне обслуговування внутрішньобудинкових систем:</t>
  </si>
  <si>
    <t>1.2</t>
  </si>
  <si>
    <t>Технічне обслуговування ліфтів.</t>
  </si>
  <si>
    <t>1.3</t>
  </si>
  <si>
    <t>Обслуговування систем диспетчеризації.</t>
  </si>
  <si>
    <t>1.4</t>
  </si>
  <si>
    <t>Обслуговування димових та вентиляційних каналів./Системи кондиціювання та вентиляції</t>
  </si>
  <si>
    <t>1.5</t>
  </si>
  <si>
    <t>Технічне обслуговування систем протипожежної автоматики та димовидалення, а також інших внутрішньобудинкових інженерних систем (у разі їх наявності).</t>
  </si>
  <si>
    <t>1.6</t>
  </si>
  <si>
    <t>Поточний ремонт конструктивних елементів, технічних пристроїв будинків та елементів зовнішнього упорядження, що розміщені на закріпленій в установленому порядку прибудинковій території (в тому числі спортивних, дитячих та інших майданчиків), та іншого спільного майна багатоквартирного будинку.</t>
  </si>
  <si>
    <t>1.7</t>
  </si>
  <si>
    <t>Поточний ремонт внутрішньобудинкових систем:</t>
  </si>
  <si>
    <t>1.8</t>
  </si>
  <si>
    <t>Поточний ремонт систем протипожежної автоматики та димовидалення, а також інших внутрішньобудинкових інженерних систем (у разі їх наявності).</t>
  </si>
  <si>
    <t>1.9</t>
  </si>
  <si>
    <t>Прибирання прибудинкової території.</t>
  </si>
  <si>
    <t>1.10</t>
  </si>
  <si>
    <t>Прибирання приміщень загального користування (у тому числідопоміжних).</t>
  </si>
  <si>
    <t>1.11</t>
  </si>
  <si>
    <t>Прибирання і вивезення снігу, посипання частини прибудинкової території, призначеної для проходу та проїзду, протиожеледними сумішами.</t>
  </si>
  <si>
    <t>1.12</t>
  </si>
  <si>
    <t>Дератизація. 13.Дезінсекція.</t>
  </si>
  <si>
    <t>1.14</t>
  </si>
  <si>
    <t>Придбання електричної енергії для освітлення місць загального користування, живлення ліфтів та забезпечення функціонування іншого спільного майна багатоквартирного будинкe</t>
  </si>
  <si>
    <t>2.</t>
  </si>
  <si>
    <t>Інші роботи (послуги), понад обов’язковий перелік:</t>
  </si>
  <si>
    <t>2.1</t>
  </si>
  <si>
    <t>2.2</t>
  </si>
  <si>
    <t>2.3</t>
  </si>
  <si>
    <t>2.4</t>
  </si>
  <si>
    <t xml:space="preserve">Опалення паркінгу </t>
  </si>
  <si>
    <t>3.</t>
  </si>
  <si>
    <t>Загальна сума витрат (без урахування податку на додану вартість)</t>
  </si>
  <si>
    <t>4.</t>
  </si>
  <si>
    <t>Загальна сума витрат (з урахування податку на додану вартість)</t>
  </si>
  <si>
    <t>5.</t>
  </si>
  <si>
    <t>Вигагорода управителя</t>
  </si>
  <si>
    <t>Загальна вартість управління  (без урахування податку на додану вартість)</t>
  </si>
  <si>
    <t>Загальна вартість управління  (з урахування податку на додану вартість)</t>
  </si>
  <si>
    <t>ПІДПИСИ:</t>
  </si>
  <si>
    <t>Від управителя</t>
  </si>
  <si>
    <t>Від співвласників</t>
  </si>
  <si>
    <t>_______________________</t>
  </si>
  <si>
    <t>___________________</t>
  </si>
  <si>
    <t>(підпис)     (ініціали та прізвище)</t>
  </si>
  <si>
    <t>(підпис)  (ініціали та прізвище)</t>
  </si>
  <si>
    <t>МП  (за наявності)</t>
  </si>
  <si>
    <t>до Наказу№14, від 19.11.18</t>
  </si>
  <si>
    <t>Додаток 4</t>
  </si>
  <si>
    <t>не надається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</si>
</sst>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р_._-;\-* #,##0.00\ _р_._-;_-* &quot;-&quot;??\ 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2" fontId="4" fillId="0" borderId="9" xfId="0" applyNumberFormat="1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2" fontId="7" fillId="0" borderId="9" xfId="0" applyNumberFormat="1" applyFont="1" applyBorder="1" applyAlignment="1">
      <alignment horizontal="center" vertical="top" wrapText="1"/>
    </xf>
    <xf numFmtId="2" fontId="7" fillId="0" borderId="10" xfId="0" applyNumberFormat="1" applyFont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top" wrapText="1"/>
    </xf>
    <xf numFmtId="2" fontId="7" fillId="0" borderId="9" xfId="0" applyNumberFormat="1" applyFont="1" applyFill="1" applyBorder="1" applyAlignment="1">
      <alignment horizontal="center" vertical="top" wrapText="1"/>
    </xf>
    <xf numFmtId="2" fontId="7" fillId="0" borderId="10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4" fillId="0" borderId="8" xfId="0" applyFont="1" applyFill="1" applyBorder="1" applyAlignment="1">
      <alignment horizontal="center" vertical="top" wrapText="1"/>
    </xf>
    <xf numFmtId="2" fontId="4" fillId="0" borderId="9" xfId="0" applyNumberFormat="1" applyFont="1" applyFill="1" applyBorder="1" applyAlignment="1">
      <alignment horizontal="center" vertical="top" wrapText="1"/>
    </xf>
    <xf numFmtId="2" fontId="4" fillId="0" borderId="10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left" vertical="top" wrapText="1"/>
    </xf>
    <xf numFmtId="2" fontId="7" fillId="2" borderId="9" xfId="0" applyNumberFormat="1" applyFont="1" applyFill="1" applyBorder="1" applyAlignment="1">
      <alignment horizontal="center" vertical="top" wrapText="1"/>
    </xf>
    <xf numFmtId="2" fontId="7" fillId="2" borderId="10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left" vertical="top" wrapText="1"/>
    </xf>
    <xf numFmtId="2" fontId="7" fillId="2" borderId="12" xfId="0" applyNumberFormat="1" applyFont="1" applyFill="1" applyBorder="1" applyAlignment="1">
      <alignment horizontal="center" vertical="top" wrapText="1"/>
    </xf>
    <xf numFmtId="2" fontId="7" fillId="2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2" fontId="8" fillId="0" borderId="0" xfId="0" applyNumberFormat="1" applyFont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4" fillId="0" borderId="0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/>
    </xf>
  </cellXfs>
  <cellStyles count="10">
    <cellStyle name="Обычный" xfId="0" builtinId="0"/>
    <cellStyle name="Обычный 2" xfId="1"/>
    <cellStyle name="Обычный 3" xfId="2"/>
    <cellStyle name="Обычный 3 2" xfId="3"/>
    <cellStyle name="Обычный 4" xfId="4"/>
    <cellStyle name="Обычный 5" xfId="5"/>
    <cellStyle name="Обычный 5 2" xfId="6"/>
    <cellStyle name="Обычный 6" xfId="7"/>
    <cellStyle name="Обычный 6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yarova.SERVICE/Desktop/&#1058;&#1040;&#1056;&#1048;&#1060;2018_2019/SnS_upravlin_budyn_29_12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.1 Співвласники"/>
      <sheetName val="Д.2_Заг.відом Ж"/>
      <sheetName val="Д.2_Заг.відом Оф"/>
      <sheetName val="Д.4_Якість_ж"/>
      <sheetName val="Д.4_Якість_офіси"/>
      <sheetName val="Д.5"/>
      <sheetName val="Д.5_Кошторис_Жит"/>
      <sheetName val="Д.5_Кошторис_Офіс"/>
      <sheetName val="Д.5_Кошторис_Паньківська"/>
      <sheetName val="Д.5_Кошторис_Паркінг"/>
      <sheetName val="Заг_Кошторис"/>
      <sheetName val="Дет.звіт"/>
      <sheetName val="Тех.дані"/>
      <sheetName val="Прямі_база.розп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.13"/>
      <sheetName val="14"/>
      <sheetName val="Дод_посл"/>
      <sheetName val="Амортизація"/>
      <sheetName val="Штат_ЗП"/>
      <sheetName val="ФондЗП"/>
      <sheetName val="Адмін_витр "/>
      <sheetName val="Дог_обсл_офіси (2)"/>
      <sheetName val="Дог_обсл_житло (2)"/>
      <sheetName val="2019р. (житло)"/>
      <sheetName val="2019р.-офисы"/>
      <sheetName val="Документаці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X6">
            <v>24675.553170965504</v>
          </cell>
          <cell r="AB6">
            <v>15.940279826205106</v>
          </cell>
        </row>
        <row r="20">
          <cell r="X20">
            <v>28793.917085735018</v>
          </cell>
          <cell r="AB20">
            <v>18.600721631611769</v>
          </cell>
        </row>
        <row r="25">
          <cell r="X25">
            <v>0</v>
          </cell>
        </row>
        <row r="26">
          <cell r="X26">
            <v>16847.820818473687</v>
          </cell>
          <cell r="AB26">
            <v>10.883605179892562</v>
          </cell>
        </row>
        <row r="32">
          <cell r="X32">
            <v>129621.17814991483</v>
          </cell>
          <cell r="AB32">
            <v>83.734611207955325</v>
          </cell>
        </row>
        <row r="42">
          <cell r="X42">
            <v>3845.1066128953894</v>
          </cell>
          <cell r="AB42">
            <v>2.4839190005784171</v>
          </cell>
        </row>
        <row r="48">
          <cell r="X48">
            <v>15702.644041164987</v>
          </cell>
          <cell r="AB48">
            <v>10.143826899977382</v>
          </cell>
        </row>
        <row r="57">
          <cell r="X57">
            <v>39707.056136592953</v>
          </cell>
          <cell r="AB57">
            <v>25.65055305981457</v>
          </cell>
        </row>
        <row r="66">
          <cell r="X66">
            <v>4539.0611533687934</v>
          </cell>
          <cell r="AB66">
            <v>2.9322100473958614</v>
          </cell>
        </row>
        <row r="72">
          <cell r="X72">
            <v>13090.912093144882</v>
          </cell>
          <cell r="AB72">
            <v>8.456661558879123</v>
          </cell>
        </row>
        <row r="78">
          <cell r="X78">
            <v>2157.7500151248259</v>
          </cell>
          <cell r="AB78">
            <v>1.3938953586077687</v>
          </cell>
        </row>
        <row r="81">
          <cell r="X81">
            <v>1472.8037603509056</v>
          </cell>
          <cell r="AB81">
            <v>0.95142361779774254</v>
          </cell>
        </row>
        <row r="82">
          <cell r="X82">
            <v>208508.46054107576</v>
          </cell>
          <cell r="AB82">
            <v>134.69538794643137</v>
          </cell>
        </row>
        <row r="87">
          <cell r="A87" t="str">
            <v>Послуги охорони обєкта</v>
          </cell>
          <cell r="X87">
            <v>134864.42872493929</v>
          </cell>
          <cell r="AB87">
            <v>87.121723982518915</v>
          </cell>
        </row>
        <row r="88">
          <cell r="A88" t="str">
            <v>Оренда вхідної групи</v>
          </cell>
          <cell r="X88">
            <v>0</v>
          </cell>
        </row>
        <row r="89">
          <cell r="A89" t="str">
            <v>Утримання зовнішніх елементів благоустрою (амортизація)</v>
          </cell>
          <cell r="X89">
            <v>3161.1780083194481</v>
          </cell>
          <cell r="AB89">
            <v>2.042104656537111</v>
          </cell>
        </row>
        <row r="95">
          <cell r="X95">
            <v>752385.44437447947</v>
          </cell>
        </row>
        <row r="96">
          <cell r="AB96">
            <v>486.03710876904358</v>
          </cell>
        </row>
        <row r="97">
          <cell r="X97">
            <v>4644</v>
          </cell>
          <cell r="AB97">
            <v>3</v>
          </cell>
        </row>
        <row r="99">
          <cell r="X99">
            <v>757958.24437447952</v>
          </cell>
        </row>
        <row r="103">
          <cell r="C103">
            <v>80448.227700000003</v>
          </cell>
          <cell r="AB103">
            <v>552.00007597834588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9"/>
  <sheetViews>
    <sheetView tabSelected="1" view="pageBreakPreview" topLeftCell="A19" zoomScaleNormal="100" zoomScaleSheetLayoutView="100" workbookViewId="0">
      <selection activeCell="D14" sqref="D14"/>
    </sheetView>
  </sheetViews>
  <sheetFormatPr defaultRowHeight="15" x14ac:dyDescent="0.25"/>
  <cols>
    <col min="1" max="1" width="6.42578125" customWidth="1"/>
    <col min="2" max="2" width="63.42578125" customWidth="1"/>
    <col min="3" max="3" width="14.140625" customWidth="1"/>
    <col min="4" max="4" width="13.7109375" customWidth="1"/>
  </cols>
  <sheetData>
    <row r="1" spans="1:4" ht="15.75" x14ac:dyDescent="0.25">
      <c r="B1" s="1"/>
      <c r="C1" s="50" t="s">
        <v>60</v>
      </c>
    </row>
    <row r="2" spans="1:4" ht="15.75" x14ac:dyDescent="0.25">
      <c r="B2" s="1"/>
      <c r="C2" s="50" t="s">
        <v>59</v>
      </c>
    </row>
    <row r="3" spans="1:4" ht="15" customHeight="1" x14ac:dyDescent="0.25">
      <c r="A3" s="2" t="s">
        <v>0</v>
      </c>
      <c r="B3" s="2"/>
      <c r="C3" s="2"/>
    </row>
    <row r="4" spans="1:4" ht="15" customHeight="1" x14ac:dyDescent="0.25">
      <c r="A4" s="2" t="s">
        <v>1</v>
      </c>
      <c r="B4" s="2"/>
      <c r="C4" s="2"/>
    </row>
    <row r="5" spans="1:4" ht="15.75" customHeight="1" x14ac:dyDescent="0.25">
      <c r="A5" s="3" t="s">
        <v>2</v>
      </c>
      <c r="B5" s="3"/>
      <c r="C5" s="3"/>
      <c r="D5" s="3"/>
    </row>
    <row r="6" spans="1:4" ht="15.75" thickBot="1" x14ac:dyDescent="0.3">
      <c r="A6" s="4" t="s">
        <v>3</v>
      </c>
      <c r="B6" s="4"/>
      <c r="C6" s="4"/>
    </row>
    <row r="7" spans="1:4" ht="48.75" thickBot="1" x14ac:dyDescent="0.3">
      <c r="A7" s="5" t="s">
        <v>4</v>
      </c>
      <c r="B7" s="6" t="s">
        <v>5</v>
      </c>
      <c r="C7" s="6" t="s">
        <v>6</v>
      </c>
      <c r="D7" s="7" t="s">
        <v>7</v>
      </c>
    </row>
    <row r="8" spans="1:4" x14ac:dyDescent="0.25">
      <c r="A8" s="8" t="s">
        <v>8</v>
      </c>
      <c r="B8" s="9" t="s">
        <v>9</v>
      </c>
      <c r="C8" s="10"/>
      <c r="D8" s="11"/>
    </row>
    <row r="9" spans="1:4" x14ac:dyDescent="0.25">
      <c r="A9" s="12" t="s">
        <v>10</v>
      </c>
      <c r="B9" s="13" t="s">
        <v>11</v>
      </c>
      <c r="C9" s="14">
        <f>[1]Заг_Кошторис!X6</f>
        <v>24675.553170965504</v>
      </c>
      <c r="D9" s="15">
        <f>[1]Заг_Кошторис!AB6</f>
        <v>15.940279826205106</v>
      </c>
    </row>
    <row r="10" spans="1:4" x14ac:dyDescent="0.25">
      <c r="A10" s="12" t="s">
        <v>12</v>
      </c>
      <c r="B10" s="13" t="s">
        <v>13</v>
      </c>
      <c r="C10" s="14">
        <f>[1]Заг_Кошторис!X20</f>
        <v>28793.917085735018</v>
      </c>
      <c r="D10" s="15">
        <f>[1]Заг_Кошторис!AB20</f>
        <v>18.600721631611769</v>
      </c>
    </row>
    <row r="11" spans="1:4" x14ac:dyDescent="0.25">
      <c r="A11" s="12" t="s">
        <v>14</v>
      </c>
      <c r="B11" s="13" t="s">
        <v>15</v>
      </c>
      <c r="C11" s="14">
        <f>[1]Заг_Кошторис!X25</f>
        <v>0</v>
      </c>
      <c r="D11" s="15" t="s">
        <v>61</v>
      </c>
    </row>
    <row r="12" spans="1:4" ht="30" x14ac:dyDescent="0.25">
      <c r="A12" s="12" t="s">
        <v>16</v>
      </c>
      <c r="B12" s="13" t="s">
        <v>17</v>
      </c>
      <c r="C12" s="14">
        <f>[1]Заг_Кошторис!X26</f>
        <v>16847.820818473687</v>
      </c>
      <c r="D12" s="15">
        <f>[1]Заг_Кошторис!AB26</f>
        <v>10.883605179892562</v>
      </c>
    </row>
    <row r="13" spans="1:4" ht="45" x14ac:dyDescent="0.25">
      <c r="A13" s="12" t="s">
        <v>18</v>
      </c>
      <c r="B13" s="13" t="s">
        <v>19</v>
      </c>
      <c r="C13" s="14">
        <f>[1]Заг_Кошторис!X32</f>
        <v>129621.17814991483</v>
      </c>
      <c r="D13" s="15">
        <f>[1]Заг_Кошторис!AB32</f>
        <v>83.734611207955325</v>
      </c>
    </row>
    <row r="14" spans="1:4" ht="75" x14ac:dyDescent="0.25">
      <c r="A14" s="12" t="s">
        <v>20</v>
      </c>
      <c r="B14" s="13" t="s">
        <v>21</v>
      </c>
      <c r="C14" s="14">
        <f>[1]Заг_Кошторис!X42</f>
        <v>3845.1066128953894</v>
      </c>
      <c r="D14" s="15">
        <f>[1]Заг_Кошторис!AB42</f>
        <v>2.4839190005784171</v>
      </c>
    </row>
    <row r="15" spans="1:4" x14ac:dyDescent="0.25">
      <c r="A15" s="12" t="s">
        <v>22</v>
      </c>
      <c r="B15" s="13" t="s">
        <v>23</v>
      </c>
      <c r="C15" s="14">
        <f>[1]Заг_Кошторис!X48</f>
        <v>15702.644041164987</v>
      </c>
      <c r="D15" s="15">
        <f>[1]Заг_Кошторис!AB48</f>
        <v>10.143826899977382</v>
      </c>
    </row>
    <row r="16" spans="1:4" ht="45" x14ac:dyDescent="0.25">
      <c r="A16" s="12" t="s">
        <v>24</v>
      </c>
      <c r="B16" s="13" t="s">
        <v>25</v>
      </c>
      <c r="C16" s="14">
        <f>[1]Заг_Кошторис!X57</f>
        <v>39707.056136592953</v>
      </c>
      <c r="D16" s="15">
        <f>[1]Заг_Кошторис!AB57</f>
        <v>25.65055305981457</v>
      </c>
    </row>
    <row r="17" spans="1:6" x14ac:dyDescent="0.25">
      <c r="A17" s="12" t="s">
        <v>26</v>
      </c>
      <c r="B17" s="13" t="s">
        <v>27</v>
      </c>
      <c r="C17" s="14">
        <f>[1]Заг_Кошторис!X66</f>
        <v>4539.0611533687934</v>
      </c>
      <c r="D17" s="15">
        <f>[1]Заг_Кошторис!AB66</f>
        <v>2.9322100473958614</v>
      </c>
    </row>
    <row r="18" spans="1:6" ht="30" x14ac:dyDescent="0.25">
      <c r="A18" s="12" t="s">
        <v>28</v>
      </c>
      <c r="B18" s="13" t="s">
        <v>29</v>
      </c>
      <c r="C18" s="14">
        <f>[1]Заг_Кошторис!X72</f>
        <v>13090.912093144882</v>
      </c>
      <c r="D18" s="15">
        <f>[1]Заг_Кошторис!AB72</f>
        <v>8.456661558879123</v>
      </c>
    </row>
    <row r="19" spans="1:6" ht="45" x14ac:dyDescent="0.25">
      <c r="A19" s="12" t="s">
        <v>30</v>
      </c>
      <c r="B19" s="13" t="s">
        <v>31</v>
      </c>
      <c r="C19" s="14">
        <f>[1]Заг_Кошторис!X78</f>
        <v>2157.7500151248259</v>
      </c>
      <c r="D19" s="15">
        <f>[1]Заг_Кошторис!AB78</f>
        <v>1.3938953586077687</v>
      </c>
    </row>
    <row r="20" spans="1:6" x14ac:dyDescent="0.25">
      <c r="A20" s="12" t="s">
        <v>32</v>
      </c>
      <c r="B20" s="13" t="s">
        <v>33</v>
      </c>
      <c r="C20" s="14">
        <f>[1]Заг_Кошторис!X81</f>
        <v>1472.8037603509056</v>
      </c>
      <c r="D20" s="15">
        <f>[1]Заг_Кошторис!AB81</f>
        <v>0.95142361779774254</v>
      </c>
    </row>
    <row r="21" spans="1:6" ht="45" x14ac:dyDescent="0.25">
      <c r="A21" s="12" t="s">
        <v>34</v>
      </c>
      <c r="B21" s="13" t="s">
        <v>35</v>
      </c>
      <c r="C21" s="14">
        <f>[1]Заг_Кошторис!X82</f>
        <v>208508.46054107576</v>
      </c>
      <c r="D21" s="15">
        <f>[1]Заг_Кошторис!AB82</f>
        <v>134.69538794643137</v>
      </c>
    </row>
    <row r="22" spans="1:6" x14ac:dyDescent="0.25">
      <c r="A22" s="16" t="s">
        <v>36</v>
      </c>
      <c r="B22" s="17" t="s">
        <v>37</v>
      </c>
      <c r="C22" s="18"/>
      <c r="D22" s="19"/>
    </row>
    <row r="23" spans="1:6" x14ac:dyDescent="0.25">
      <c r="A23" s="12" t="s">
        <v>38</v>
      </c>
      <c r="B23" s="20" t="str">
        <f>[1]Заг_Кошторис!A87</f>
        <v>Послуги охорони обєкта</v>
      </c>
      <c r="C23" s="14">
        <f>[1]Заг_Кошторис!X87</f>
        <v>134864.42872493929</v>
      </c>
      <c r="D23" s="15">
        <f>[1]Заг_Кошторис!AB87</f>
        <v>87.121723982518915</v>
      </c>
    </row>
    <row r="24" spans="1:6" x14ac:dyDescent="0.25">
      <c r="A24" s="12" t="s">
        <v>39</v>
      </c>
      <c r="B24" s="20" t="str">
        <f>[1]Заг_Кошторис!A88</f>
        <v>Оренда вхідної групи</v>
      </c>
      <c r="C24" s="14">
        <f>[1]Заг_Кошторис!X88</f>
        <v>0</v>
      </c>
      <c r="D24" s="15" t="s">
        <v>61</v>
      </c>
    </row>
    <row r="25" spans="1:6" x14ac:dyDescent="0.25">
      <c r="A25" s="12" t="s">
        <v>40</v>
      </c>
      <c r="B25" s="20" t="str">
        <f>[1]Заг_Кошторис!A89</f>
        <v>Утримання зовнішніх елементів благоустрою (амортизація)</v>
      </c>
      <c r="C25" s="14">
        <f>[1]Заг_Кошторис!X89</f>
        <v>3161.1780083194481</v>
      </c>
      <c r="D25" s="15">
        <f>[1]Заг_Кошторис!AB89</f>
        <v>2.042104656537111</v>
      </c>
    </row>
    <row r="26" spans="1:6" x14ac:dyDescent="0.25">
      <c r="A26" s="12" t="s">
        <v>41</v>
      </c>
      <c r="B26" s="20" t="s">
        <v>42</v>
      </c>
      <c r="C26" s="14">
        <f>[1]Заг_Кошторис!C103/12</f>
        <v>6704.018975</v>
      </c>
      <c r="D26" s="15">
        <f>C26/129</f>
        <v>51.969139341085274</v>
      </c>
    </row>
    <row r="27" spans="1:6" ht="28.5" x14ac:dyDescent="0.25">
      <c r="A27" s="16" t="s">
        <v>43</v>
      </c>
      <c r="B27" s="17" t="s">
        <v>44</v>
      </c>
      <c r="C27" s="21">
        <f>SUM(C9:C25)</f>
        <v>626987.8703120664</v>
      </c>
      <c r="D27" s="22">
        <f>SUM(D9:D26)</f>
        <v>457.00006331528829</v>
      </c>
    </row>
    <row r="28" spans="1:6" s="27" customFormat="1" ht="28.5" x14ac:dyDescent="0.25">
      <c r="A28" s="23" t="s">
        <v>45</v>
      </c>
      <c r="B28" s="24" t="s">
        <v>46</v>
      </c>
      <c r="C28" s="25">
        <f t="shared" ref="C28:D28" si="0">C27*1.2</f>
        <v>752385.4443744797</v>
      </c>
      <c r="D28" s="26">
        <f t="shared" si="0"/>
        <v>548.40007597834597</v>
      </c>
    </row>
    <row r="29" spans="1:6" ht="21" customHeight="1" x14ac:dyDescent="0.25">
      <c r="A29" s="28" t="s">
        <v>47</v>
      </c>
      <c r="B29" s="13" t="s">
        <v>48</v>
      </c>
      <c r="C29" s="29">
        <f>[1]Заг_Кошторис!X97</f>
        <v>4644</v>
      </c>
      <c r="D29" s="30">
        <f>[1]Заг_Кошторис!AB97</f>
        <v>3</v>
      </c>
    </row>
    <row r="30" spans="1:6" ht="28.5" x14ac:dyDescent="0.25">
      <c r="A30" s="31">
        <v>6</v>
      </c>
      <c r="B30" s="32" t="s">
        <v>49</v>
      </c>
      <c r="C30" s="33">
        <f>C27+C29</f>
        <v>631631.8703120664</v>
      </c>
      <c r="D30" s="34">
        <f>D27+D29</f>
        <v>460.00006331528829</v>
      </c>
    </row>
    <row r="31" spans="1:6" ht="29.25" thickBot="1" x14ac:dyDescent="0.3">
      <c r="A31" s="35">
        <v>7</v>
      </c>
      <c r="B31" s="36" t="s">
        <v>50</v>
      </c>
      <c r="C31" s="37">
        <f>C30*1.2</f>
        <v>757958.24437447963</v>
      </c>
      <c r="D31" s="38">
        <f>D30*1.2</f>
        <v>552.00007597834588</v>
      </c>
    </row>
    <row r="32" spans="1:6" hidden="1" x14ac:dyDescent="0.25">
      <c r="A32" s="39"/>
      <c r="B32" s="39"/>
      <c r="E32" s="40">
        <f>C28-[1]Заг_Кошторис!X95</f>
        <v>0</v>
      </c>
      <c r="F32" s="40">
        <f>D28-([1]Заг_Кошторис!AB96+([1]Заг_Кошторис!C103/12/129)*1.2)</f>
        <v>0</v>
      </c>
    </row>
    <row r="33" spans="1:6" hidden="1" x14ac:dyDescent="0.25">
      <c r="A33" s="39"/>
      <c r="B33" s="39"/>
      <c r="E33" s="40">
        <f>C31-[1]Заг_Кошторис!X99</f>
        <v>0</v>
      </c>
      <c r="F33" s="40">
        <f>D31-[1]Заг_Кошторис!AB103</f>
        <v>0</v>
      </c>
    </row>
    <row r="34" spans="1:6" hidden="1" x14ac:dyDescent="0.25">
      <c r="A34" s="39"/>
      <c r="B34" s="41" t="s">
        <v>51</v>
      </c>
      <c r="C34" s="41"/>
    </row>
    <row r="35" spans="1:6" s="45" customFormat="1" ht="19.5" hidden="1" customHeight="1" x14ac:dyDescent="0.25">
      <c r="A35" s="42"/>
      <c r="B35" s="43" t="s">
        <v>52</v>
      </c>
      <c r="C35" s="44" t="s">
        <v>53</v>
      </c>
    </row>
    <row r="36" spans="1:6" hidden="1" x14ac:dyDescent="0.25">
      <c r="A36" s="39"/>
      <c r="B36" s="46" t="s">
        <v>54</v>
      </c>
      <c r="C36" s="39" t="s">
        <v>55</v>
      </c>
    </row>
    <row r="37" spans="1:6" s="45" customFormat="1" hidden="1" x14ac:dyDescent="0.25">
      <c r="A37" s="42"/>
      <c r="B37" s="47" t="s">
        <v>56</v>
      </c>
      <c r="C37" s="48" t="s">
        <v>57</v>
      </c>
    </row>
    <row r="38" spans="1:6" hidden="1" x14ac:dyDescent="0.25">
      <c r="A38" s="39"/>
      <c r="B38" s="39"/>
      <c r="C38" s="39"/>
    </row>
    <row r="39" spans="1:6" hidden="1" x14ac:dyDescent="0.25">
      <c r="A39" s="41"/>
      <c r="B39" s="49" t="s">
        <v>58</v>
      </c>
      <c r="C39" s="39"/>
    </row>
  </sheetData>
  <mergeCells count="4">
    <mergeCell ref="A3:C3"/>
    <mergeCell ref="A4:C4"/>
    <mergeCell ref="A5:D5"/>
    <mergeCell ref="A6:C6"/>
  </mergeCells>
  <pageMargins left="1.1023622047244095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Д.5_Кошторис_Паркінг</vt:lpstr>
      <vt:lpstr>Д.5_Кошторис_Паркінг!Область_печати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Ярова</dc:creator>
  <cp:lastModifiedBy>Наталья Ярова</cp:lastModifiedBy>
  <dcterms:created xsi:type="dcterms:W3CDTF">2019-01-04T09:46:31Z</dcterms:created>
  <dcterms:modified xsi:type="dcterms:W3CDTF">2019-01-04T09:47:50Z</dcterms:modified>
</cp:coreProperties>
</file>